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fiul Haq\Desktop\Excel Flash\Article 11\TimeZone\"/>
    </mc:Choice>
  </mc:AlternateContent>
  <xr:revisionPtr revIDLastSave="0" documentId="13_ncr:1_{184A7AD3-6E16-4E25-AA5B-2D70784417F0}" xr6:coauthVersionLast="47" xr6:coauthVersionMax="47" xr10:uidLastSave="{00000000-0000-0000-0000-000000000000}"/>
  <bookViews>
    <workbookView xWindow="810" yWindow="-120" windowWidth="28110" windowHeight="16440" tabRatio="735" xr2:uid="{00000000-000D-0000-FFFF-FFFF00000000}"/>
  </bookViews>
  <sheets>
    <sheet name="subtract" sheetId="12" r:id="rId1"/>
    <sheet name="time" sheetId="13" r:id="rId2"/>
    <sheet name="f3" sheetId="14" r:id="rId3"/>
    <sheet name="f4" sheetId="15" r:id="rId4"/>
    <sheet name="epoch" sheetId="16" r:id="rId5"/>
    <sheet name="mod" sheetId="17" r:id="rId6"/>
    <sheet name="military" sheetId="18" r:id="rId7"/>
    <sheet name="Utc to edt" sheetId="20" r:id="rId8"/>
    <sheet name="daylight saving" sheetId="19" r:id="rId9"/>
    <sheet name="Utc to pst" sheetId="21" r:id="rId10"/>
    <sheet name="utc to local" sheetId="22" r:id="rId11"/>
    <sheet name="utc to local (2)" sheetId="23" r:id="rId12"/>
    <sheet name="Est to utc" sheetId="24" r:id="rId13"/>
  </sheets>
  <calcPr calcId="191029" concurrentCalc="0"/>
  <webPublishing allowPng="1" targetScreenSize="1024x768" codePage="1000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14" l="1"/>
  <c r="C6" i="14"/>
  <c r="C5" i="14"/>
  <c r="C4" i="14"/>
  <c r="C3" i="14"/>
  <c r="C3" i="15"/>
  <c r="C3" i="18"/>
  <c r="C12" i="19"/>
  <c r="C11" i="19"/>
  <c r="C7" i="24"/>
  <c r="C6" i="24"/>
  <c r="C3" i="24"/>
  <c r="C4" i="24"/>
  <c r="C5" i="24"/>
  <c r="D6" i="24"/>
  <c r="D3" i="24"/>
  <c r="C4" i="23"/>
  <c r="C5" i="23"/>
  <c r="C6" i="23"/>
  <c r="C7" i="23"/>
  <c r="C3" i="23"/>
  <c r="D3" i="23"/>
  <c r="C4" i="22"/>
  <c r="C5" i="22"/>
  <c r="C6" i="22"/>
  <c r="C7" i="22"/>
  <c r="C3" i="22"/>
  <c r="C2" i="22"/>
  <c r="D3" i="22"/>
  <c r="C7" i="21"/>
  <c r="C6" i="21"/>
  <c r="C4" i="21"/>
  <c r="C5" i="21"/>
  <c r="C3" i="21"/>
  <c r="D6" i="21"/>
  <c r="D3" i="21"/>
  <c r="D12" i="19"/>
  <c r="D11" i="19"/>
  <c r="D6" i="20"/>
  <c r="C7" i="20"/>
  <c r="C6" i="20"/>
  <c r="C4" i="20"/>
  <c r="C5" i="20"/>
  <c r="C3" i="20"/>
  <c r="D3" i="20"/>
  <c r="C4" i="19"/>
  <c r="C5" i="19"/>
  <c r="C6" i="19"/>
  <c r="C7" i="19"/>
  <c r="C3" i="19"/>
  <c r="D3" i="19"/>
  <c r="C4" i="18"/>
  <c r="C5" i="18"/>
  <c r="C6" i="18"/>
  <c r="C7" i="18"/>
  <c r="D3" i="18"/>
  <c r="C6" i="17"/>
  <c r="C7" i="17"/>
  <c r="C4" i="17"/>
  <c r="C5" i="17"/>
  <c r="C3" i="17"/>
  <c r="D3" i="17"/>
  <c r="C3" i="16"/>
  <c r="C4" i="16"/>
  <c r="C5" i="16"/>
  <c r="C6" i="16"/>
  <c r="C7" i="16"/>
  <c r="D3" i="16"/>
  <c r="C4" i="15"/>
  <c r="C5" i="15"/>
  <c r="C6" i="15"/>
  <c r="C7" i="15"/>
  <c r="D3" i="15"/>
  <c r="D6" i="14"/>
  <c r="D3" i="14"/>
  <c r="D3" i="13"/>
  <c r="D3" i="12"/>
  <c r="C4" i="13"/>
  <c r="C5" i="13"/>
  <c r="C6" i="13"/>
  <c r="C7" i="13"/>
  <c r="C3" i="13"/>
  <c r="C4" i="12"/>
  <c r="C5" i="12"/>
  <c r="C6" i="12"/>
  <c r="C7" i="12"/>
  <c r="C3" i="12"/>
</calcChain>
</file>

<file path=xl/sharedStrings.xml><?xml version="1.0" encoding="utf-8"?>
<sst xmlns="http://schemas.openxmlformats.org/spreadsheetml/2006/main" count="79" uniqueCount="41">
  <si>
    <t>Formula</t>
  </si>
  <si>
    <t>UTC</t>
  </si>
  <si>
    <t>EST</t>
  </si>
  <si>
    <t>Convert UTC to EST</t>
  </si>
  <si>
    <t>2023-07-12T17:46:35+00:00</t>
  </si>
  <si>
    <t>2023-06-28T05:55:37+02:00</t>
  </si>
  <si>
    <t>2023-07-28T14:05:17+03:12</t>
  </si>
  <si>
    <t>2023-05-23T18:12:35-02:09</t>
  </si>
  <si>
    <t>2023-07-15T07:10:25-02:05</t>
  </si>
  <si>
    <t>2023-07-28T16:16:23.651Z</t>
  </si>
  <si>
    <t>2023-07-25T11:12:25.703Z</t>
  </si>
  <si>
    <t>2023-02-26T14:33:23.53Z</t>
  </si>
  <si>
    <t>2023-11-13T12:16:05.777Z</t>
  </si>
  <si>
    <t>2023-06-22T10:15:36.77Z</t>
  </si>
  <si>
    <t>Convert UTC to EST (Epoch Time)</t>
  </si>
  <si>
    <t>Convert UTC to EST (Military Time)</t>
  </si>
  <si>
    <t>Daylight Starts</t>
  </si>
  <si>
    <t>Year</t>
  </si>
  <si>
    <t>Daylight Ends</t>
  </si>
  <si>
    <t>EDT</t>
  </si>
  <si>
    <t>Time</t>
  </si>
  <si>
    <t>Convert UTC to EDT (Daylight Saving)</t>
  </si>
  <si>
    <t>Convert UTC to EDT (No Daylight Saving)</t>
  </si>
  <si>
    <t>Dropdown List</t>
  </si>
  <si>
    <t>Daylight savings start from and end in</t>
  </si>
  <si>
    <t>Convert UTC to PST</t>
  </si>
  <si>
    <t>PST</t>
  </si>
  <si>
    <t>Zone</t>
  </si>
  <si>
    <t>Time Gap</t>
  </si>
  <si>
    <t>Select Zone</t>
  </si>
  <si>
    <t>London</t>
  </si>
  <si>
    <t>Reykjavik</t>
  </si>
  <si>
    <t>Seoul</t>
  </si>
  <si>
    <t>Minnesota</t>
  </si>
  <si>
    <t>Nepal</t>
  </si>
  <si>
    <t>India</t>
  </si>
  <si>
    <t>Johannesburg</t>
  </si>
  <si>
    <t>Local Time</t>
  </si>
  <si>
    <t>Convert UTC to Local Time (Cell Link)</t>
  </si>
  <si>
    <t>Convert UTC to Local Time (VLOOKUP)</t>
  </si>
  <si>
    <t>Convert EST to UTC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</si>
</sst>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\-mmm\-yy;@"/>
    <numFmt numFmtId="165" formatCode="m/d/yyyy\ h:mm\ AM/PM"/>
    <numFmt numFmtId="166" formatCode="m/d/yy\ h:mm\ AM/PM;@"/>
  </numFmts>
  <fonts count="8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9"/>
      <color theme="1" tint="0.499984740745262"/>
      <name val="Calibri"/>
      <family val="2"/>
      <scheme val="minor"/>
    </font>
    <font>
      <sz val="8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 tint="0.499984740745262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sz val="8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thin">
        <color rgb="FF9FE6FF"/>
      </left>
      <right style="thin">
        <color rgb="FF9FE6FF"/>
      </right>
      <top style="thin">
        <color rgb="FF9FE6FF"/>
      </top>
      <bottom style="thin">
        <color rgb="FF9FE6FF"/>
      </bottom>
      <diagonal/>
    </border>
    <border>
      <left style="thin">
        <color rgb="FF9FE6FF"/>
      </left>
      <right style="thin">
        <color rgb="FF9FE6FF"/>
      </right>
      <top style="thin">
        <color rgb="FF9FE6FF"/>
      </top>
      <bottom/>
      <diagonal/>
    </border>
    <border>
      <left/>
      <right style="thin">
        <color rgb="FF92D050"/>
      </right>
      <top/>
      <bottom/>
      <diagonal/>
    </border>
    <border>
      <left/>
      <right style="thin">
        <color rgb="FF92D050"/>
      </right>
      <top/>
      <bottom style="thin">
        <color rgb="FF92D050"/>
      </bottom>
      <diagonal/>
    </border>
    <border>
      <left/>
      <right/>
      <top/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/>
      <bottom/>
      <diagonal/>
    </border>
    <border>
      <left style="thin">
        <color rgb="FF9FE6FF"/>
      </left>
      <right/>
      <top style="thin">
        <color rgb="FF9FE6FF"/>
      </top>
      <bottom style="thin">
        <color rgb="FF9FE6FF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/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/>
      <diagonal/>
    </border>
    <border>
      <left style="thin">
        <color theme="9" tint="0.39997558519241921"/>
      </left>
      <right style="thin">
        <color theme="9" tint="0.39997558519241921"/>
      </right>
      <top/>
      <bottom/>
      <diagonal/>
    </border>
    <border>
      <left style="thin">
        <color theme="9" tint="0.39997558519241921"/>
      </left>
      <right style="thin">
        <color theme="9" tint="0.39997558519241921"/>
      </right>
      <top/>
      <bottom style="thin">
        <color theme="9" tint="0.39997558519241921"/>
      </bottom>
      <diagonal/>
    </border>
    <border>
      <left style="thin">
        <color rgb="FF92D050"/>
      </left>
      <right style="thin">
        <color theme="9" tint="0.39997558519241921"/>
      </right>
      <top style="thin">
        <color rgb="FF92D050"/>
      </top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rgb="FF92D050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21" fontId="0" fillId="0" borderId="1" xfId="0" applyNumberFormat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right" vertical="center"/>
    </xf>
    <xf numFmtId="21" fontId="0" fillId="0" borderId="8" xfId="0" applyNumberFormat="1" applyBorder="1" applyAlignment="1">
      <alignment horizontal="right" vertical="center"/>
    </xf>
    <xf numFmtId="0" fontId="1" fillId="2" borderId="9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9" fontId="0" fillId="0" borderId="8" xfId="0" applyNumberFormat="1" applyBorder="1" applyAlignment="1">
      <alignment horizontal="right" vertical="center"/>
    </xf>
    <xf numFmtId="20" fontId="0" fillId="0" borderId="1" xfId="0" applyNumberFormat="1" applyBorder="1" applyAlignment="1">
      <alignment horizontal="right" vertical="center"/>
    </xf>
    <xf numFmtId="46" fontId="0" fillId="0" borderId="1" xfId="0" applyNumberFormat="1" applyBorder="1" applyAlignment="1">
      <alignment horizontal="right" vertical="center"/>
    </xf>
    <xf numFmtId="0" fontId="5" fillId="0" borderId="10" xfId="0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right" vertical="center"/>
    </xf>
    <xf numFmtId="0" fontId="7" fillId="0" borderId="10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164" fontId="0" fillId="0" borderId="10" xfId="0" applyNumberFormat="1" applyBorder="1" applyAlignment="1">
      <alignment vertical="center"/>
    </xf>
    <xf numFmtId="18" fontId="0" fillId="0" borderId="10" xfId="0" applyNumberForma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166" fontId="0" fillId="0" borderId="8" xfId="0" applyNumberFormat="1" applyBorder="1" applyAlignment="1">
      <alignment horizontal="right"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9FE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</xdr:colOff>
      <xdr:row>7</xdr:row>
      <xdr:rowOff>76200</xdr:rowOff>
    </xdr:from>
    <xdr:to>
      <xdr:col>3</xdr:col>
      <xdr:colOff>1117600</xdr:colOff>
      <xdr:row>8</xdr:row>
      <xdr:rowOff>136525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3550" y="2114550"/>
          <a:ext cx="755650" cy="2635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93138</xdr:rowOff>
    </xdr:from>
    <xdr:to>
      <xdr:col>0</xdr:col>
      <xdr:colOff>257175</xdr:colOff>
      <xdr:row>7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 rot="16200000">
          <a:off x="-494768" y="1000656"/>
          <a:ext cx="1246711" cy="257175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00" baseline="0"/>
            <a:t>Formula 1</a:t>
          </a:r>
          <a:endParaRPr lang="en-US" sz="10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184150</xdr:colOff>
      <xdr:row>7</xdr:row>
      <xdr:rowOff>76200</xdr:rowOff>
    </xdr:from>
    <xdr:to>
      <xdr:col>4</xdr:col>
      <xdr:colOff>12700</xdr:colOff>
      <xdr:row>8</xdr:row>
      <xdr:rowOff>136525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498A446-9FCD-45AB-ABAA-7DC9193629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8950" y="1498600"/>
          <a:ext cx="755650" cy="2635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93138</xdr:rowOff>
    </xdr:from>
    <xdr:to>
      <xdr:col>0</xdr:col>
      <xdr:colOff>257175</xdr:colOff>
      <xdr:row>7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6F6CB50-0EAD-4BD5-81FE-5DB2D7FF37FF}"/>
            </a:ext>
          </a:extLst>
        </xdr:cNvPr>
        <xdr:cNvSpPr txBox="1"/>
      </xdr:nvSpPr>
      <xdr:spPr>
        <a:xfrm rot="16200000">
          <a:off x="-324906" y="818094"/>
          <a:ext cx="906987" cy="257175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00" baseline="0"/>
            <a:t>Formula 1</a:t>
          </a:r>
          <a:endParaRPr lang="en-US" sz="10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781050</xdr:colOff>
      <xdr:row>7</xdr:row>
      <xdr:rowOff>57150</xdr:rowOff>
    </xdr:from>
    <xdr:to>
      <xdr:col>4</xdr:col>
      <xdr:colOff>0</xdr:colOff>
      <xdr:row>8</xdr:row>
      <xdr:rowOff>117475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F31F6E0-11E2-4C41-A815-3AF01F4DC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9025" y="1457325"/>
          <a:ext cx="752475" cy="2603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</xdr:row>
      <xdr:rowOff>112190</xdr:rowOff>
    </xdr:from>
    <xdr:to>
      <xdr:col>0</xdr:col>
      <xdr:colOff>257175</xdr:colOff>
      <xdr:row>11</xdr:row>
      <xdr:rowOff>19052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EAE6978-9DD3-40A3-A8D5-A04757878125}"/>
            </a:ext>
          </a:extLst>
        </xdr:cNvPr>
        <xdr:cNvSpPr txBox="1"/>
      </xdr:nvSpPr>
      <xdr:spPr>
        <a:xfrm rot="16200000">
          <a:off x="-324906" y="1437221"/>
          <a:ext cx="906987" cy="257175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00" baseline="0"/>
            <a:t>Formula 1</a:t>
          </a:r>
          <a:endParaRPr lang="en-US" sz="10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781050</xdr:colOff>
      <xdr:row>7</xdr:row>
      <xdr:rowOff>57150</xdr:rowOff>
    </xdr:from>
    <xdr:to>
      <xdr:col>4</xdr:col>
      <xdr:colOff>0</xdr:colOff>
      <xdr:row>8</xdr:row>
      <xdr:rowOff>117475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160482-13DE-4223-BD4D-BAF5209544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9025" y="1457325"/>
          <a:ext cx="752475" cy="260350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1</xdr:row>
      <xdr:rowOff>118540</xdr:rowOff>
    </xdr:from>
    <xdr:to>
      <xdr:col>0</xdr:col>
      <xdr:colOff>257176</xdr:colOff>
      <xdr:row>7</xdr:row>
      <xdr:rowOff>25402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CB02EF-0DF5-4EB5-A8EB-E0117150366F}"/>
            </a:ext>
          </a:extLst>
        </xdr:cNvPr>
        <xdr:cNvSpPr txBox="1"/>
      </xdr:nvSpPr>
      <xdr:spPr>
        <a:xfrm rot="16200000">
          <a:off x="-434442" y="756183"/>
          <a:ext cx="1126062" cy="257175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00" baseline="0"/>
            <a:t>Formula 2</a:t>
          </a:r>
          <a:endParaRPr lang="en-US" sz="10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7</xdr:row>
      <xdr:rowOff>76200</xdr:rowOff>
    </xdr:from>
    <xdr:to>
      <xdr:col>3</xdr:col>
      <xdr:colOff>908050</xdr:colOff>
      <xdr:row>8</xdr:row>
      <xdr:rowOff>136525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5DFFF0-3FCC-4C40-AEB1-5C0D61DAB2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7200" y="1498600"/>
          <a:ext cx="755650" cy="2635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93138</xdr:rowOff>
    </xdr:from>
    <xdr:to>
      <xdr:col>0</xdr:col>
      <xdr:colOff>257175</xdr:colOff>
      <xdr:row>7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4C1785B-32D8-4FDC-B60B-7F4E086739BF}"/>
            </a:ext>
          </a:extLst>
        </xdr:cNvPr>
        <xdr:cNvSpPr txBox="1"/>
      </xdr:nvSpPr>
      <xdr:spPr>
        <a:xfrm rot="16200000">
          <a:off x="-324906" y="818094"/>
          <a:ext cx="906987" cy="257175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00" baseline="0"/>
            <a:t>Formula 1</a:t>
          </a:r>
          <a:endParaRPr lang="en-US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</xdr:colOff>
      <xdr:row>7</xdr:row>
      <xdr:rowOff>76200</xdr:rowOff>
    </xdr:from>
    <xdr:to>
      <xdr:col>3</xdr:col>
      <xdr:colOff>1117600</xdr:colOff>
      <xdr:row>8</xdr:row>
      <xdr:rowOff>136525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BD1A158-C314-4070-AFB0-0C97CFCA23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0375" y="1476375"/>
          <a:ext cx="755650" cy="2603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93138</xdr:rowOff>
    </xdr:from>
    <xdr:to>
      <xdr:col>0</xdr:col>
      <xdr:colOff>257175</xdr:colOff>
      <xdr:row>7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74D9D50-F842-4208-8075-CAF5570FD067}"/>
            </a:ext>
          </a:extLst>
        </xdr:cNvPr>
        <xdr:cNvSpPr txBox="1"/>
      </xdr:nvSpPr>
      <xdr:spPr>
        <a:xfrm rot="16200000">
          <a:off x="-324906" y="818094"/>
          <a:ext cx="906987" cy="257175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00" baseline="0"/>
            <a:t>Formula 2</a:t>
          </a:r>
          <a:endParaRPr lang="en-US" sz="10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669925</xdr:colOff>
      <xdr:row>7</xdr:row>
      <xdr:rowOff>76200</xdr:rowOff>
    </xdr:from>
    <xdr:to>
      <xdr:col>3</xdr:col>
      <xdr:colOff>1435100</xdr:colOff>
      <xdr:row>8</xdr:row>
      <xdr:rowOff>136525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38D2E7-706E-4E9D-A7DD-09D227F8C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3125" y="1809750"/>
          <a:ext cx="765175" cy="2635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93138</xdr:rowOff>
    </xdr:from>
    <xdr:to>
      <xdr:col>0</xdr:col>
      <xdr:colOff>257175</xdr:colOff>
      <xdr:row>7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DA99E86-0820-4551-8201-73E3BF6A34A8}"/>
            </a:ext>
          </a:extLst>
        </xdr:cNvPr>
        <xdr:cNvSpPr txBox="1"/>
      </xdr:nvSpPr>
      <xdr:spPr>
        <a:xfrm rot="16200000">
          <a:off x="-324906" y="818094"/>
          <a:ext cx="906987" cy="257175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00" baseline="0"/>
            <a:t>Formula 3</a:t>
          </a:r>
          <a:endParaRPr lang="en-US" sz="10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498475</xdr:colOff>
      <xdr:row>7</xdr:row>
      <xdr:rowOff>76200</xdr:rowOff>
    </xdr:from>
    <xdr:to>
      <xdr:col>3</xdr:col>
      <xdr:colOff>1263650</xdr:colOff>
      <xdr:row>8</xdr:row>
      <xdr:rowOff>136525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1103E6-0D08-4BB2-9214-72EB1E53FD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1675" y="1955800"/>
          <a:ext cx="765175" cy="2635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93138</xdr:rowOff>
    </xdr:from>
    <xdr:to>
      <xdr:col>0</xdr:col>
      <xdr:colOff>257175</xdr:colOff>
      <xdr:row>7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E9EEEA5-8CCE-4D05-A77D-8188C1846C05}"/>
            </a:ext>
          </a:extLst>
        </xdr:cNvPr>
        <xdr:cNvSpPr txBox="1"/>
      </xdr:nvSpPr>
      <xdr:spPr>
        <a:xfrm rot="16200000">
          <a:off x="-610656" y="1103844"/>
          <a:ext cx="1478487" cy="257175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00" baseline="0"/>
            <a:t>Formula 4</a:t>
          </a:r>
          <a:endParaRPr lang="en-US" sz="10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</xdr:colOff>
      <xdr:row>7</xdr:row>
      <xdr:rowOff>76200</xdr:rowOff>
    </xdr:from>
    <xdr:to>
      <xdr:col>3</xdr:col>
      <xdr:colOff>1117600</xdr:colOff>
      <xdr:row>8</xdr:row>
      <xdr:rowOff>136525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946D126-CCDD-4A08-99DB-700C7FFBF7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0375" y="1476375"/>
          <a:ext cx="755650" cy="2603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93138</xdr:rowOff>
    </xdr:from>
    <xdr:to>
      <xdr:col>0</xdr:col>
      <xdr:colOff>257175</xdr:colOff>
      <xdr:row>7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A267975-EB11-4C57-9186-C08C3F6EF334}"/>
            </a:ext>
          </a:extLst>
        </xdr:cNvPr>
        <xdr:cNvSpPr txBox="1"/>
      </xdr:nvSpPr>
      <xdr:spPr>
        <a:xfrm rot="16200000">
          <a:off x="-324906" y="818094"/>
          <a:ext cx="906987" cy="257175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00" baseline="0"/>
            <a:t>Formula 5</a:t>
          </a:r>
          <a:endParaRPr lang="en-US" sz="10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</xdr:colOff>
      <xdr:row>7</xdr:row>
      <xdr:rowOff>76200</xdr:rowOff>
    </xdr:from>
    <xdr:to>
      <xdr:col>3</xdr:col>
      <xdr:colOff>1117600</xdr:colOff>
      <xdr:row>8</xdr:row>
      <xdr:rowOff>136525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4A410F7-BA3D-45CE-8E4B-BED019A4C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0375" y="1647825"/>
          <a:ext cx="755650" cy="2603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93138</xdr:rowOff>
    </xdr:from>
    <xdr:to>
      <xdr:col>0</xdr:col>
      <xdr:colOff>257175</xdr:colOff>
      <xdr:row>7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B1ADC4A-C4BA-4C62-B69A-49AD4F203804}"/>
            </a:ext>
          </a:extLst>
        </xdr:cNvPr>
        <xdr:cNvSpPr txBox="1"/>
      </xdr:nvSpPr>
      <xdr:spPr>
        <a:xfrm rot="16200000">
          <a:off x="-410631" y="903819"/>
          <a:ext cx="1078437" cy="257175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00" baseline="0"/>
            <a:t>Formula 5</a:t>
          </a:r>
          <a:endParaRPr lang="en-US" sz="10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</xdr:colOff>
      <xdr:row>7</xdr:row>
      <xdr:rowOff>76200</xdr:rowOff>
    </xdr:from>
    <xdr:to>
      <xdr:col>3</xdr:col>
      <xdr:colOff>1117600</xdr:colOff>
      <xdr:row>8</xdr:row>
      <xdr:rowOff>136525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767B64-A210-4BE8-8165-85077CEBA7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0375" y="1647825"/>
          <a:ext cx="755650" cy="2603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93138</xdr:rowOff>
    </xdr:from>
    <xdr:to>
      <xdr:col>0</xdr:col>
      <xdr:colOff>257175</xdr:colOff>
      <xdr:row>7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14CD842-9BE6-4412-9FE7-C1C5D53FF222}"/>
            </a:ext>
          </a:extLst>
        </xdr:cNvPr>
        <xdr:cNvSpPr txBox="1"/>
      </xdr:nvSpPr>
      <xdr:spPr>
        <a:xfrm rot="16200000">
          <a:off x="-410631" y="903819"/>
          <a:ext cx="1078437" cy="257175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00" baseline="0"/>
            <a:t>Formula 7</a:t>
          </a:r>
          <a:endParaRPr lang="en-US" sz="10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158750</xdr:colOff>
      <xdr:row>7</xdr:row>
      <xdr:rowOff>76200</xdr:rowOff>
    </xdr:from>
    <xdr:to>
      <xdr:col>3</xdr:col>
      <xdr:colOff>914400</xdr:colOff>
      <xdr:row>8</xdr:row>
      <xdr:rowOff>136525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01663E-0330-43B1-A254-5E34676E0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3550" y="1498600"/>
          <a:ext cx="755650" cy="2635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93138</xdr:rowOff>
    </xdr:from>
    <xdr:to>
      <xdr:col>0</xdr:col>
      <xdr:colOff>257175</xdr:colOff>
      <xdr:row>7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82FDD03-C6D1-45B5-A9B7-3A4940AEC783}"/>
            </a:ext>
          </a:extLst>
        </xdr:cNvPr>
        <xdr:cNvSpPr txBox="1"/>
      </xdr:nvSpPr>
      <xdr:spPr>
        <a:xfrm rot="16200000">
          <a:off x="-324906" y="818094"/>
          <a:ext cx="906987" cy="257175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00" baseline="0"/>
            <a:t>Formula 1</a:t>
          </a:r>
          <a:endParaRPr lang="en-US" sz="10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781050</xdr:colOff>
      <xdr:row>7</xdr:row>
      <xdr:rowOff>57150</xdr:rowOff>
    </xdr:from>
    <xdr:to>
      <xdr:col>4</xdr:col>
      <xdr:colOff>0</xdr:colOff>
      <xdr:row>8</xdr:row>
      <xdr:rowOff>117475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348EE6-7029-4D31-A089-7C26DF607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2200" y="1479550"/>
          <a:ext cx="755650" cy="2635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</xdr:row>
      <xdr:rowOff>112190</xdr:rowOff>
    </xdr:from>
    <xdr:to>
      <xdr:col>0</xdr:col>
      <xdr:colOff>257175</xdr:colOff>
      <xdr:row>10</xdr:row>
      <xdr:rowOff>19052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2D553A5-BFE6-4BA8-8725-9FD7C330E80A}"/>
            </a:ext>
          </a:extLst>
        </xdr:cNvPr>
        <xdr:cNvSpPr txBox="1"/>
      </xdr:nvSpPr>
      <xdr:spPr>
        <a:xfrm rot="16200000">
          <a:off x="-332843" y="1461033"/>
          <a:ext cx="922862" cy="257175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00" baseline="0"/>
            <a:t>Formula 2</a:t>
          </a:r>
          <a:endParaRPr 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showGridLines="0" tabSelected="1" zoomScale="150" zoomScaleNormal="150" zoomScaleSheetLayoutView="50" zoomScalePageLayoutView="200" workbookViewId="0">
      <selection activeCell="J22" sqref="J22"/>
    </sheetView>
  </sheetViews>
  <sheetFormatPr defaultColWidth="10.875" defaultRowHeight="15.75" x14ac:dyDescent="0.25"/>
  <cols>
    <col min="1" max="1" width="4.625" style="1" customWidth="1"/>
    <col min="2" max="2" width="18" style="1" bestFit="1" customWidth="1"/>
    <col min="3" max="4" width="15" style="1" customWidth="1"/>
    <col min="5" max="6" width="4.625" style="1" customWidth="1"/>
    <col min="7" max="16384" width="10.875" style="1"/>
  </cols>
  <sheetData>
    <row r="1" spans="1:8" ht="15.95" x14ac:dyDescent="0.25">
      <c r="B1" s="9" t="s">
        <v>3</v>
      </c>
      <c r="E1" s="2"/>
    </row>
    <row r="2" spans="1:8" ht="15.95" x14ac:dyDescent="0.25">
      <c r="B2" s="8" t="s">
        <v>1</v>
      </c>
      <c r="C2" s="8" t="s">
        <v>2</v>
      </c>
      <c r="D2" s="5" t="s">
        <v>0</v>
      </c>
      <c r="E2" s="2"/>
    </row>
    <row r="3" spans="1:8" x14ac:dyDescent="0.25">
      <c r="B3" s="7">
        <v>45135.521354166667</v>
      </c>
      <c r="C3" s="11">
        <f>B3-5/24</f>
        <v>45135.313020833331</v>
      </c>
      <c r="D3" s="32" t="str">
        <f ca="1">_xlfn.FORMULATEXT(C3)</f>
        <v>=B3-5/24</v>
      </c>
      <c r="E3" s="2"/>
      <c r="F3" s="6"/>
      <c r="H3"/>
    </row>
    <row r="4" spans="1:8" x14ac:dyDescent="0.25">
      <c r="B4" s="7">
        <v>45129.272581018522</v>
      </c>
      <c r="C4" s="11">
        <f t="shared" ref="C4:C7" si="0">B4-5/24</f>
        <v>45129.064247685186</v>
      </c>
      <c r="D4" s="33"/>
      <c r="E4" s="2"/>
      <c r="F4" s="6"/>
      <c r="H4"/>
    </row>
    <row r="5" spans="1:8" x14ac:dyDescent="0.25">
      <c r="B5" s="7">
        <v>45118.555092592593</v>
      </c>
      <c r="C5" s="11">
        <f t="shared" si="0"/>
        <v>45118.346759259257</v>
      </c>
      <c r="D5" s="33"/>
      <c r="E5" s="2"/>
      <c r="F5" s="6"/>
      <c r="H5"/>
    </row>
    <row r="6" spans="1:8" x14ac:dyDescent="0.25">
      <c r="B6" s="7">
        <v>45069.705243055556</v>
      </c>
      <c r="C6" s="11">
        <f t="shared" si="0"/>
        <v>45069.49690972222</v>
      </c>
      <c r="D6" s="33"/>
      <c r="E6" s="2"/>
      <c r="F6" s="6"/>
      <c r="H6"/>
    </row>
    <row r="7" spans="1:8" x14ac:dyDescent="0.25">
      <c r="B7" s="7">
        <v>44937.389884259261</v>
      </c>
      <c r="C7" s="11">
        <f t="shared" si="0"/>
        <v>44937.181550925925</v>
      </c>
      <c r="D7" s="34"/>
      <c r="E7" s="2"/>
      <c r="F7" s="6"/>
      <c r="H7"/>
    </row>
    <row r="8" spans="1:8" x14ac:dyDescent="0.25">
      <c r="E8" s="2"/>
      <c r="H8"/>
    </row>
    <row r="9" spans="1:8" x14ac:dyDescent="0.25">
      <c r="E9" s="2"/>
    </row>
    <row r="10" spans="1:8" x14ac:dyDescent="0.25">
      <c r="A10" s="3"/>
      <c r="B10" s="3"/>
      <c r="C10" s="3"/>
      <c r="D10" s="3"/>
      <c r="E10" s="4"/>
    </row>
  </sheetData>
  <sortState xmlns:xlrd2="http://schemas.microsoft.com/office/spreadsheetml/2017/richdata2" ref="H3:H8">
    <sortCondition ref="H3"/>
  </sortState>
  <mergeCells count="1">
    <mergeCell ref="D3:D7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0"/>
  <sheetViews>
    <sheetView showGridLines="0" zoomScale="150" zoomScaleNormal="150" zoomScaleSheetLayoutView="50" zoomScalePageLayoutView="200" workbookViewId="0">
      <selection activeCell="C6" sqref="C6"/>
    </sheetView>
  </sheetViews>
  <sheetFormatPr defaultColWidth="10.875" defaultRowHeight="15.75" x14ac:dyDescent="0.25"/>
  <cols>
    <col min="1" max="1" width="4.625" style="1" customWidth="1"/>
    <col min="2" max="2" width="17.625" style="1" bestFit="1" customWidth="1"/>
    <col min="3" max="3" width="15" style="1" customWidth="1"/>
    <col min="4" max="4" width="12.125" style="1" bestFit="1" customWidth="1"/>
    <col min="5" max="6" width="4.625" style="1" customWidth="1"/>
    <col min="7" max="16384" width="10.875" style="1"/>
  </cols>
  <sheetData>
    <row r="1" spans="1:8" ht="15.95" x14ac:dyDescent="0.25">
      <c r="B1" s="9" t="s">
        <v>25</v>
      </c>
      <c r="E1" s="2"/>
    </row>
    <row r="2" spans="1:8" ht="15.95" x14ac:dyDescent="0.25">
      <c r="B2" s="8" t="s">
        <v>1</v>
      </c>
      <c r="C2" s="8" t="s">
        <v>26</v>
      </c>
      <c r="D2" s="5" t="s">
        <v>0</v>
      </c>
      <c r="E2" s="2"/>
    </row>
    <row r="3" spans="1:8" x14ac:dyDescent="0.25">
      <c r="B3" s="21">
        <v>45243.825925925928</v>
      </c>
      <c r="C3" s="17">
        <f>B3-8/24</f>
        <v>45243.492592592593</v>
      </c>
      <c r="D3" s="32" t="str">
        <f ca="1">_xlfn.FORMULATEXT(C3)</f>
        <v>=B3-8/24</v>
      </c>
      <c r="E3" s="2"/>
      <c r="F3" s="6"/>
      <c r="H3"/>
    </row>
    <row r="4" spans="1:8" x14ac:dyDescent="0.25">
      <c r="B4" s="21">
        <v>45144.745497685188</v>
      </c>
      <c r="C4" s="17">
        <f t="shared" ref="C4:C5" si="0">B4-8/24</f>
        <v>45144.412164351852</v>
      </c>
      <c r="D4" s="33"/>
      <c r="E4" s="2"/>
      <c r="F4" s="6"/>
      <c r="H4"/>
    </row>
    <row r="5" spans="1:8" x14ac:dyDescent="0.25">
      <c r="B5" s="21">
        <v>45267.548206018517</v>
      </c>
      <c r="C5" s="17">
        <f t="shared" si="0"/>
        <v>45267.214872685181</v>
      </c>
      <c r="D5" s="34"/>
      <c r="E5" s="2"/>
      <c r="F5" s="6"/>
      <c r="H5"/>
    </row>
    <row r="6" spans="1:8" x14ac:dyDescent="0.25">
      <c r="B6" s="21">
        <v>45207.970451388886</v>
      </c>
      <c r="C6" s="17">
        <f>B6-TIME(8,0,0)</f>
        <v>45207.637118055551</v>
      </c>
      <c r="D6" s="35" t="str">
        <f ca="1">_xlfn.FORMULATEXT(C6)</f>
        <v>=B6-TIME(8,0,0)</v>
      </c>
      <c r="E6" s="2"/>
      <c r="F6" s="6"/>
      <c r="H6"/>
    </row>
    <row r="7" spans="1:8" x14ac:dyDescent="0.25">
      <c r="B7" s="21">
        <v>45178.793090277781</v>
      </c>
      <c r="C7" s="17">
        <f>B7-TIME(8,0,0)</f>
        <v>45178.459756944445</v>
      </c>
      <c r="D7" s="34"/>
      <c r="E7" s="2"/>
      <c r="F7" s="6"/>
      <c r="H7"/>
    </row>
    <row r="8" spans="1:8" x14ac:dyDescent="0.25">
      <c r="E8" s="2"/>
      <c r="H8"/>
    </row>
    <row r="9" spans="1:8" x14ac:dyDescent="0.25">
      <c r="E9" s="2"/>
      <c r="H9"/>
    </row>
    <row r="10" spans="1:8" x14ac:dyDescent="0.25">
      <c r="A10" s="3"/>
      <c r="B10" s="3"/>
      <c r="C10" s="3"/>
      <c r="D10" s="3"/>
      <c r="E10" s="4"/>
    </row>
  </sheetData>
  <mergeCells count="2">
    <mergeCell ref="D3:D5"/>
    <mergeCell ref="D6:D7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8"/>
  <sheetViews>
    <sheetView showGridLines="0" zoomScale="150" zoomScaleNormal="150" zoomScaleSheetLayoutView="50" zoomScalePageLayoutView="200" workbookViewId="0">
      <selection activeCell="C3" sqref="C3"/>
    </sheetView>
  </sheetViews>
  <sheetFormatPr defaultColWidth="10.875" defaultRowHeight="15.75" x14ac:dyDescent="0.25"/>
  <cols>
    <col min="1" max="1" width="4.625" style="1" customWidth="1"/>
    <col min="2" max="2" width="17.625" style="1" bestFit="1" customWidth="1"/>
    <col min="3" max="3" width="15" style="1" customWidth="1"/>
    <col min="4" max="4" width="20.125" style="1" customWidth="1"/>
    <col min="5" max="6" width="4.625" style="1" customWidth="1"/>
    <col min="7" max="16384" width="10.875" style="1"/>
  </cols>
  <sheetData>
    <row r="1" spans="2:8" ht="15.95" x14ac:dyDescent="0.25">
      <c r="B1" s="9" t="s">
        <v>39</v>
      </c>
      <c r="E1" s="2"/>
    </row>
    <row r="2" spans="2:8" ht="15.95" x14ac:dyDescent="0.25">
      <c r="B2" s="8" t="s">
        <v>1</v>
      </c>
      <c r="C2" s="8" t="str">
        <f>C9</f>
        <v>Seoul</v>
      </c>
      <c r="D2" s="5" t="s">
        <v>0</v>
      </c>
      <c r="E2" s="2"/>
    </row>
    <row r="3" spans="2:8" x14ac:dyDescent="0.25">
      <c r="B3" s="21">
        <v>45243.825925925928</v>
      </c>
      <c r="C3" s="17">
        <f>B3+VLOOKUP($C$9,$B$11:$C$17,2,0)/24</f>
        <v>45244.200925925928</v>
      </c>
      <c r="D3" s="42" t="str">
        <f ca="1">_xlfn.FORMULATEXT(C3)</f>
        <v>=B3+VLOOKUP($C$9,$B$11:$C$17,2,0)/24</v>
      </c>
      <c r="E3" s="2"/>
      <c r="F3" s="6"/>
      <c r="H3"/>
    </row>
    <row r="4" spans="2:8" x14ac:dyDescent="0.25">
      <c r="B4" s="21">
        <v>45144.745497685188</v>
      </c>
      <c r="C4" s="17">
        <f t="shared" ref="C4:C7" si="0">B4+VLOOKUP($C$9,$B$11:$C$17,2,0)/24</f>
        <v>45145.120497685188</v>
      </c>
      <c r="D4" s="37"/>
      <c r="E4" s="2"/>
      <c r="F4" s="6"/>
      <c r="H4"/>
    </row>
    <row r="5" spans="2:8" x14ac:dyDescent="0.25">
      <c r="B5" s="21">
        <v>45267.548206018517</v>
      </c>
      <c r="C5" s="17">
        <f t="shared" si="0"/>
        <v>45267.923206018517</v>
      </c>
      <c r="D5" s="37"/>
      <c r="E5" s="2"/>
      <c r="F5" s="6"/>
      <c r="H5"/>
    </row>
    <row r="6" spans="2:8" x14ac:dyDescent="0.25">
      <c r="B6" s="21">
        <v>45207.970451388886</v>
      </c>
      <c r="C6" s="17">
        <f t="shared" si="0"/>
        <v>45208.345451388886</v>
      </c>
      <c r="D6" s="37"/>
      <c r="E6" s="2"/>
      <c r="F6" s="6"/>
      <c r="H6"/>
    </row>
    <row r="7" spans="2:8" x14ac:dyDescent="0.25">
      <c r="B7" s="21">
        <v>45178.793090277781</v>
      </c>
      <c r="C7" s="17">
        <f t="shared" si="0"/>
        <v>45179.168090277781</v>
      </c>
      <c r="D7" s="38"/>
      <c r="E7" s="2"/>
      <c r="F7" s="6"/>
      <c r="H7"/>
    </row>
    <row r="8" spans="2:8" x14ac:dyDescent="0.25">
      <c r="E8" s="2"/>
      <c r="H8"/>
    </row>
    <row r="9" spans="2:8" x14ac:dyDescent="0.25">
      <c r="B9" s="28" t="s">
        <v>29</v>
      </c>
      <c r="C9" s="28" t="s">
        <v>32</v>
      </c>
      <c r="E9" s="2"/>
      <c r="H9"/>
    </row>
    <row r="10" spans="2:8" x14ac:dyDescent="0.25">
      <c r="B10" s="28" t="s">
        <v>27</v>
      </c>
      <c r="C10" s="28" t="s">
        <v>28</v>
      </c>
      <c r="D10" s="29"/>
      <c r="E10" s="2"/>
      <c r="H10"/>
    </row>
    <row r="11" spans="2:8" x14ac:dyDescent="0.25">
      <c r="B11" s="24" t="s">
        <v>31</v>
      </c>
      <c r="C11" s="24">
        <v>0</v>
      </c>
      <c r="D11" s="29"/>
      <c r="E11" s="2"/>
      <c r="H11"/>
    </row>
    <row r="12" spans="2:8" x14ac:dyDescent="0.25">
      <c r="B12" s="24" t="s">
        <v>30</v>
      </c>
      <c r="C12" s="24">
        <v>1</v>
      </c>
      <c r="D12" s="30"/>
      <c r="E12" s="2"/>
      <c r="H12"/>
    </row>
    <row r="13" spans="2:8" x14ac:dyDescent="0.25">
      <c r="B13" s="24" t="s">
        <v>32</v>
      </c>
      <c r="C13" s="24">
        <v>9</v>
      </c>
      <c r="D13" s="30"/>
      <c r="E13" s="2"/>
      <c r="H13"/>
    </row>
    <row r="14" spans="2:8" x14ac:dyDescent="0.25">
      <c r="B14" s="24" t="s">
        <v>33</v>
      </c>
      <c r="C14" s="24">
        <v>-5</v>
      </c>
      <c r="D14" s="30"/>
      <c r="E14" s="2"/>
      <c r="H14"/>
    </row>
    <row r="15" spans="2:8" x14ac:dyDescent="0.25">
      <c r="B15" s="24" t="s">
        <v>34</v>
      </c>
      <c r="C15" s="24">
        <v>5.75</v>
      </c>
      <c r="D15" s="30"/>
      <c r="E15" s="2"/>
      <c r="H15"/>
    </row>
    <row r="16" spans="2:8" x14ac:dyDescent="0.25">
      <c r="B16" s="24" t="s">
        <v>35</v>
      </c>
      <c r="C16" s="24">
        <v>5.5</v>
      </c>
      <c r="D16" s="30"/>
      <c r="E16" s="2"/>
      <c r="H16"/>
    </row>
    <row r="17" spans="1:8" x14ac:dyDescent="0.25">
      <c r="B17" s="24" t="s">
        <v>36</v>
      </c>
      <c r="C17" s="24">
        <v>2</v>
      </c>
      <c r="D17" s="30"/>
      <c r="E17" s="2"/>
      <c r="H17"/>
    </row>
    <row r="18" spans="1:8" x14ac:dyDescent="0.25">
      <c r="A18" s="3"/>
      <c r="B18" s="3"/>
      <c r="C18" s="3"/>
      <c r="D18" s="3"/>
      <c r="E18" s="4"/>
    </row>
  </sheetData>
  <mergeCells count="1">
    <mergeCell ref="D3:D7"/>
  </mergeCells>
  <dataValidations count="1">
    <dataValidation type="list" allowBlank="1" showInputMessage="1" showErrorMessage="1" sqref="C9" xr:uid="{00000000-0002-0000-0A00-000000000000}">
      <formula1>$B$11:$B$17</formula1>
    </dataValidation>
  </dataValidation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0"/>
  <sheetViews>
    <sheetView showGridLines="0" zoomScale="150" zoomScaleNormal="150" zoomScaleSheetLayoutView="50" zoomScalePageLayoutView="200" workbookViewId="0">
      <selection activeCell="I6" sqref="I6"/>
    </sheetView>
  </sheetViews>
  <sheetFormatPr defaultColWidth="10.875" defaultRowHeight="15.75" x14ac:dyDescent="0.25"/>
  <cols>
    <col min="1" max="1" width="4.625" style="1" customWidth="1"/>
    <col min="2" max="2" width="17.625" style="1" bestFit="1" customWidth="1"/>
    <col min="3" max="3" width="15" style="1" customWidth="1"/>
    <col min="4" max="4" width="20.125" style="1" customWidth="1"/>
    <col min="5" max="6" width="4.625" style="1" customWidth="1"/>
    <col min="7" max="16384" width="10.875" style="1"/>
  </cols>
  <sheetData>
    <row r="1" spans="1:8" ht="15.95" x14ac:dyDescent="0.25">
      <c r="B1" s="9" t="s">
        <v>38</v>
      </c>
      <c r="E1" s="2"/>
    </row>
    <row r="2" spans="1:8" ht="15.95" x14ac:dyDescent="0.25">
      <c r="B2" s="8" t="s">
        <v>1</v>
      </c>
      <c r="C2" s="8" t="s">
        <v>37</v>
      </c>
      <c r="D2" s="5" t="s">
        <v>0</v>
      </c>
      <c r="E2" s="2"/>
    </row>
    <row r="3" spans="1:8" x14ac:dyDescent="0.25">
      <c r="B3" s="21">
        <v>45243.825925925928</v>
      </c>
      <c r="C3" s="17">
        <f>B3-$C$9/24</f>
        <v>45243.367592592593</v>
      </c>
      <c r="D3" s="42" t="str">
        <f ca="1">_xlfn.FORMULATEXT(C3)</f>
        <v>=B3-$C$9/24</v>
      </c>
      <c r="E3" s="2"/>
      <c r="F3" s="6"/>
      <c r="H3"/>
    </row>
    <row r="4" spans="1:8" x14ac:dyDescent="0.25">
      <c r="B4" s="21">
        <v>45144.745497685188</v>
      </c>
      <c r="C4" s="17">
        <f t="shared" ref="C4:C7" si="0">B4-$C$9/24</f>
        <v>45144.287164351852</v>
      </c>
      <c r="D4" s="37"/>
      <c r="E4" s="2"/>
      <c r="F4" s="6"/>
      <c r="H4"/>
    </row>
    <row r="5" spans="1:8" x14ac:dyDescent="0.25">
      <c r="B5" s="21">
        <v>45267.548206018517</v>
      </c>
      <c r="C5" s="17">
        <f t="shared" si="0"/>
        <v>45267.089872685181</v>
      </c>
      <c r="D5" s="37"/>
      <c r="E5" s="2"/>
      <c r="F5" s="6"/>
      <c r="H5"/>
    </row>
    <row r="6" spans="1:8" x14ac:dyDescent="0.25">
      <c r="B6" s="21">
        <v>45207.970451388886</v>
      </c>
      <c r="C6" s="17">
        <f t="shared" si="0"/>
        <v>45207.512118055551</v>
      </c>
      <c r="D6" s="37"/>
      <c r="E6" s="2"/>
      <c r="F6" s="6"/>
      <c r="H6"/>
    </row>
    <row r="7" spans="1:8" x14ac:dyDescent="0.25">
      <c r="B7" s="21">
        <v>45178.793090277781</v>
      </c>
      <c r="C7" s="17">
        <f t="shared" si="0"/>
        <v>45178.334756944445</v>
      </c>
      <c r="D7" s="38"/>
      <c r="E7" s="2"/>
      <c r="F7" s="6"/>
      <c r="H7"/>
    </row>
    <row r="8" spans="1:8" x14ac:dyDescent="0.25">
      <c r="E8" s="2"/>
      <c r="H8"/>
    </row>
    <row r="9" spans="1:8" x14ac:dyDescent="0.25">
      <c r="B9" s="28" t="s">
        <v>28</v>
      </c>
      <c r="C9" s="24">
        <v>11</v>
      </c>
      <c r="E9" s="2"/>
      <c r="H9"/>
    </row>
    <row r="10" spans="1:8" x14ac:dyDescent="0.25">
      <c r="A10" s="3"/>
      <c r="B10" s="3"/>
      <c r="C10" s="3"/>
      <c r="D10" s="3"/>
      <c r="E10" s="4"/>
    </row>
  </sheetData>
  <mergeCells count="1">
    <mergeCell ref="D3:D7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10"/>
  <sheetViews>
    <sheetView showGridLines="0" zoomScale="150" zoomScaleNormal="150" zoomScaleSheetLayoutView="50" zoomScalePageLayoutView="200" workbookViewId="0">
      <selection activeCell="C6" sqref="C6"/>
    </sheetView>
  </sheetViews>
  <sheetFormatPr defaultColWidth="10.875" defaultRowHeight="15.75" x14ac:dyDescent="0.25"/>
  <cols>
    <col min="1" max="1" width="4.625" style="1" customWidth="1"/>
    <col min="2" max="2" width="17.625" style="1" bestFit="1" customWidth="1"/>
    <col min="3" max="3" width="15" style="1" customWidth="1"/>
    <col min="4" max="4" width="12.125" style="1" bestFit="1" customWidth="1"/>
    <col min="5" max="6" width="4.625" style="1" customWidth="1"/>
    <col min="7" max="16384" width="10.875" style="1"/>
  </cols>
  <sheetData>
    <row r="1" spans="1:8" ht="15.95" x14ac:dyDescent="0.25">
      <c r="B1" s="9" t="s">
        <v>40</v>
      </c>
      <c r="E1" s="2"/>
    </row>
    <row r="2" spans="1:8" ht="15.95" x14ac:dyDescent="0.25">
      <c r="B2" s="8" t="s">
        <v>2</v>
      </c>
      <c r="C2" s="8" t="s">
        <v>1</v>
      </c>
      <c r="D2" s="5" t="s">
        <v>0</v>
      </c>
      <c r="E2" s="2"/>
    </row>
    <row r="3" spans="1:8" x14ac:dyDescent="0.25">
      <c r="B3" s="21">
        <v>45135.521354166667</v>
      </c>
      <c r="C3" s="17">
        <f>B3+5/24</f>
        <v>45135.729687500003</v>
      </c>
      <c r="D3" s="32" t="str">
        <f ca="1">_xlfn.FORMULATEXT(C3)</f>
        <v>=B3+5/24</v>
      </c>
      <c r="E3" s="2"/>
      <c r="F3" s="6"/>
      <c r="H3"/>
    </row>
    <row r="4" spans="1:8" x14ac:dyDescent="0.25">
      <c r="B4" s="21">
        <v>45129.272581018522</v>
      </c>
      <c r="C4" s="17">
        <f t="shared" ref="C4:C5" si="0">B4+5/24</f>
        <v>45129.480914351858</v>
      </c>
      <c r="D4" s="33"/>
      <c r="E4" s="2"/>
      <c r="F4" s="6"/>
      <c r="H4"/>
    </row>
    <row r="5" spans="1:8" x14ac:dyDescent="0.25">
      <c r="B5" s="21">
        <v>45118.555092592593</v>
      </c>
      <c r="C5" s="17">
        <f t="shared" si="0"/>
        <v>45118.763425925928</v>
      </c>
      <c r="D5" s="34"/>
      <c r="E5" s="2"/>
      <c r="F5" s="6"/>
      <c r="H5"/>
    </row>
    <row r="6" spans="1:8" x14ac:dyDescent="0.25">
      <c r="B6" s="21">
        <v>45069.705243055556</v>
      </c>
      <c r="C6" s="17">
        <f>B6+TIME(5,0,0)</f>
        <v>45069.913576388892</v>
      </c>
      <c r="D6" s="35" t="str">
        <f ca="1">_xlfn.FORMULATEXT(C6)</f>
        <v>=B6+TIME(5,0,0)</v>
      </c>
      <c r="E6" s="2"/>
      <c r="F6" s="6"/>
      <c r="H6"/>
    </row>
    <row r="7" spans="1:8" x14ac:dyDescent="0.25">
      <c r="B7" s="21">
        <v>44937.389884259261</v>
      </c>
      <c r="C7" s="17">
        <f>B7+TIME(5,0,0)</f>
        <v>44937.598217592596</v>
      </c>
      <c r="D7" s="34"/>
      <c r="E7" s="2"/>
      <c r="F7" s="6"/>
      <c r="H7"/>
    </row>
    <row r="8" spans="1:8" x14ac:dyDescent="0.25">
      <c r="E8" s="2"/>
      <c r="H8"/>
    </row>
    <row r="9" spans="1:8" x14ac:dyDescent="0.25">
      <c r="E9" s="2"/>
      <c r="H9"/>
    </row>
    <row r="10" spans="1:8" x14ac:dyDescent="0.25">
      <c r="A10" s="3"/>
      <c r="B10" s="3"/>
      <c r="C10" s="3"/>
      <c r="D10" s="3"/>
      <c r="E10" s="4"/>
    </row>
  </sheetData>
  <mergeCells count="2">
    <mergeCell ref="D3:D5"/>
    <mergeCell ref="D6:D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"/>
  <sheetViews>
    <sheetView showGridLines="0" zoomScale="150" zoomScaleNormal="150" zoomScaleSheetLayoutView="50" zoomScalePageLayoutView="200" workbookViewId="0">
      <selection activeCell="G15" sqref="G15"/>
    </sheetView>
  </sheetViews>
  <sheetFormatPr defaultColWidth="10.875" defaultRowHeight="15.75" x14ac:dyDescent="0.25"/>
  <cols>
    <col min="1" max="1" width="4.625" style="1" customWidth="1"/>
    <col min="2" max="2" width="15" style="1" bestFit="1" customWidth="1"/>
    <col min="3" max="4" width="15" style="1" customWidth="1"/>
    <col min="5" max="6" width="4.625" style="1" customWidth="1"/>
    <col min="8" max="16384" width="10.875" style="1"/>
  </cols>
  <sheetData>
    <row r="1" spans="1:8" ht="15.95" x14ac:dyDescent="0.25">
      <c r="B1" s="9" t="s">
        <v>3</v>
      </c>
      <c r="E1" s="2"/>
    </row>
    <row r="2" spans="1:8" ht="15.95" x14ac:dyDescent="0.25">
      <c r="B2" s="8" t="s">
        <v>1</v>
      </c>
      <c r="C2" s="8" t="s">
        <v>2</v>
      </c>
      <c r="D2" s="14" t="s">
        <v>0</v>
      </c>
      <c r="E2" s="2"/>
    </row>
    <row r="3" spans="1:8" x14ac:dyDescent="0.25">
      <c r="B3" s="11">
        <v>45135.521354166667</v>
      </c>
      <c r="C3" s="11">
        <f>B3-TIME(5,0,0)</f>
        <v>45135.313020833331</v>
      </c>
      <c r="D3" s="35" t="str">
        <f ca="1">_xlfn.FORMULATEXT(C3)</f>
        <v>=B3-TIME(5,0,0)</v>
      </c>
      <c r="E3" s="2"/>
      <c r="F3" s="6"/>
      <c r="H3"/>
    </row>
    <row r="4" spans="1:8" x14ac:dyDescent="0.25">
      <c r="B4" s="11">
        <v>45129.272581018522</v>
      </c>
      <c r="C4" s="11">
        <f t="shared" ref="C4:C7" si="0">B4-TIME(5,0,0)</f>
        <v>45129.064247685186</v>
      </c>
      <c r="D4" s="33"/>
      <c r="E4" s="2"/>
      <c r="F4" s="6"/>
      <c r="H4"/>
    </row>
    <row r="5" spans="1:8" x14ac:dyDescent="0.25">
      <c r="B5" s="11">
        <v>45118.555092592593</v>
      </c>
      <c r="C5" s="11">
        <f t="shared" si="0"/>
        <v>45118.346759259257</v>
      </c>
      <c r="D5" s="33"/>
      <c r="E5" s="2"/>
      <c r="F5" s="6"/>
      <c r="H5"/>
    </row>
    <row r="6" spans="1:8" x14ac:dyDescent="0.25">
      <c r="B6" s="11">
        <v>45069.705243055556</v>
      </c>
      <c r="C6" s="11">
        <f t="shared" si="0"/>
        <v>45069.49690972222</v>
      </c>
      <c r="D6" s="33"/>
      <c r="E6" s="2"/>
      <c r="F6" s="6"/>
      <c r="H6"/>
    </row>
    <row r="7" spans="1:8" x14ac:dyDescent="0.25">
      <c r="B7" s="11">
        <v>44937.389884259261</v>
      </c>
      <c r="C7" s="11">
        <f t="shared" si="0"/>
        <v>44937.181550925925</v>
      </c>
      <c r="D7" s="34"/>
      <c r="E7" s="2"/>
      <c r="F7" s="6"/>
      <c r="H7"/>
    </row>
    <row r="8" spans="1:8" x14ac:dyDescent="0.25">
      <c r="E8" s="2"/>
      <c r="H8"/>
    </row>
    <row r="9" spans="1:8" x14ac:dyDescent="0.25">
      <c r="E9" s="2"/>
    </row>
    <row r="10" spans="1:8" x14ac:dyDescent="0.25">
      <c r="A10" s="3"/>
      <c r="B10" s="3"/>
      <c r="C10" s="3"/>
      <c r="D10" s="3"/>
      <c r="E10" s="4"/>
    </row>
  </sheetData>
  <mergeCells count="1">
    <mergeCell ref="D3:D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"/>
  <sheetViews>
    <sheetView showGridLines="0" zoomScale="150" zoomScaleNormal="150" zoomScaleSheetLayoutView="50" zoomScalePageLayoutView="200" workbookViewId="0">
      <selection activeCell="I12" sqref="I12"/>
    </sheetView>
  </sheetViews>
  <sheetFormatPr defaultColWidth="10.875" defaultRowHeight="15.75" x14ac:dyDescent="0.25"/>
  <cols>
    <col min="1" max="1" width="4.625" style="1" customWidth="1"/>
    <col min="2" max="2" width="24" style="1" bestFit="1" customWidth="1"/>
    <col min="3" max="3" width="15" style="1" bestFit="1" customWidth="1"/>
    <col min="4" max="4" width="19.5" style="1" customWidth="1"/>
    <col min="5" max="6" width="4.625" style="1" customWidth="1"/>
    <col min="8" max="16384" width="10.875" style="1"/>
  </cols>
  <sheetData>
    <row r="1" spans="1:8" x14ac:dyDescent="0.25">
      <c r="B1" s="9" t="s">
        <v>3</v>
      </c>
      <c r="E1" s="2"/>
    </row>
    <row r="2" spans="1:8" x14ac:dyDescent="0.25">
      <c r="B2" s="8" t="s">
        <v>1</v>
      </c>
      <c r="C2" s="13" t="s">
        <v>2</v>
      </c>
      <c r="D2" s="12" t="s">
        <v>0</v>
      </c>
      <c r="E2" s="2"/>
    </row>
    <row r="3" spans="1:8" ht="33.75" x14ac:dyDescent="0.25">
      <c r="B3" s="11" t="s">
        <v>4</v>
      </c>
      <c r="C3" s="31">
        <f>SUBSTITUTE("2023-07-12T17:46:35","T"," ")+MID(B3,21,2)/24+RIGHT(B3,2)/1440</f>
        <v>45119.740682870368</v>
      </c>
      <c r="D3" s="20" t="str">
        <f ca="1">_xlfn.FORMULATEXT(C3)</f>
        <v>=SUBSTITUTE("2023-07-12T17:46:35","T"," ")+MID(B3,21,2)/24+RIGHT(B3,2)/1440</v>
      </c>
      <c r="E3" s="2"/>
      <c r="F3" s="6"/>
      <c r="H3"/>
    </row>
    <row r="4" spans="1:8" x14ac:dyDescent="0.25">
      <c r="B4" s="11" t="s">
        <v>8</v>
      </c>
      <c r="C4" s="31">
        <f>SUBSTITUTE(LEFT(B4,19),"T"," ")-MID(B4,21,2)/24-RIGHT(B4,2)/1440</f>
        <v>45122.212094907409</v>
      </c>
      <c r="D4" s="16"/>
      <c r="E4" s="2"/>
      <c r="F4" s="6"/>
      <c r="H4"/>
    </row>
    <row r="5" spans="1:8" x14ac:dyDescent="0.25">
      <c r="B5" s="11" t="s">
        <v>5</v>
      </c>
      <c r="C5" s="31">
        <f>SUBSTITUTE(LEFT(B5,19),"T"," ")+MID(B5,21,2)/24+RIGHT(B5,2)/1440</f>
        <v>45105.330289351856</v>
      </c>
      <c r="D5" s="15"/>
      <c r="E5" s="2"/>
      <c r="F5" s="6"/>
      <c r="H5"/>
    </row>
    <row r="6" spans="1:8" ht="33.75" x14ac:dyDescent="0.25">
      <c r="B6" s="11" t="s">
        <v>7</v>
      </c>
      <c r="C6" s="31">
        <f>SUBSTITUTE(LEFT(B6,19),"T"," ")-MID(B6,21,2)/24-RIGHT(B6,2)/1440</f>
        <v>45069.66915509259</v>
      </c>
      <c r="D6" s="20" t="str">
        <f ca="1">_xlfn.FORMULATEXT(C6)</f>
        <v>=SUBSTITUTE(LEFT(B6,19),"T"," ")-MID(B6,21,2)/24-RIGHT(B6,2)/1440</v>
      </c>
      <c r="E6" s="2"/>
      <c r="F6" s="6"/>
      <c r="H6"/>
    </row>
    <row r="7" spans="1:8" x14ac:dyDescent="0.25">
      <c r="B7" s="11" t="s">
        <v>6</v>
      </c>
      <c r="C7" s="31">
        <f>SUBSTITUTE(LEFT(B7,19),"T"," ")+MID(B7,21,2)/24+RIGHT(B7,2)/1440</f>
        <v>45135.720335648148</v>
      </c>
      <c r="D7" s="15"/>
      <c r="E7" s="2"/>
      <c r="F7" s="6"/>
      <c r="H7"/>
    </row>
    <row r="8" spans="1:8" x14ac:dyDescent="0.25">
      <c r="E8" s="2"/>
      <c r="H8"/>
    </row>
    <row r="9" spans="1:8" x14ac:dyDescent="0.25">
      <c r="E9" s="2"/>
    </row>
    <row r="10" spans="1:8" x14ac:dyDescent="0.25">
      <c r="A10" s="3"/>
      <c r="B10" s="3"/>
      <c r="C10" s="3"/>
      <c r="D10" s="3"/>
      <c r="E10" s="4"/>
    </row>
  </sheetData>
  <phoneticPr fontId="3" type="noConversion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0"/>
  <sheetViews>
    <sheetView showGridLines="0" zoomScale="150" zoomScaleNormal="150" zoomScaleSheetLayoutView="50" zoomScalePageLayoutView="200" workbookViewId="0">
      <selection activeCell="C3" sqref="C3"/>
    </sheetView>
  </sheetViews>
  <sheetFormatPr defaultColWidth="10.875" defaultRowHeight="15.75" x14ac:dyDescent="0.25"/>
  <cols>
    <col min="1" max="1" width="4.625" style="1" customWidth="1"/>
    <col min="2" max="2" width="24" style="1" bestFit="1" customWidth="1"/>
    <col min="3" max="3" width="16" style="1" bestFit="1" customWidth="1"/>
    <col min="4" max="4" width="16.875" style="1" customWidth="1"/>
    <col min="5" max="6" width="4.625" style="1" customWidth="1"/>
    <col min="8" max="16384" width="10.875" style="1"/>
  </cols>
  <sheetData>
    <row r="1" spans="1:8" x14ac:dyDescent="0.25">
      <c r="B1" s="9" t="s">
        <v>3</v>
      </c>
      <c r="E1" s="2"/>
    </row>
    <row r="2" spans="1:8" x14ac:dyDescent="0.25">
      <c r="B2" s="8" t="s">
        <v>1</v>
      </c>
      <c r="C2" s="13" t="s">
        <v>2</v>
      </c>
      <c r="D2" s="12" t="s">
        <v>0</v>
      </c>
      <c r="E2" s="2"/>
    </row>
    <row r="3" spans="1:8" ht="33.75" customHeight="1" x14ac:dyDescent="0.25">
      <c r="B3" s="11" t="s">
        <v>9</v>
      </c>
      <c r="C3" s="31">
        <f>DATEVALUE(LEFT(B3,10))+TIMEVALUE(MID(B3,12,8))-5/24</f>
        <v>45135.469710648147</v>
      </c>
      <c r="D3" s="36" t="str">
        <f ca="1">_xlfn.FORMULATEXT(C3)</f>
        <v>=DATEVALUE(LEFT(B3,10))+TIMEVALUE(MID(B3,12,8))-5/24</v>
      </c>
      <c r="E3" s="2"/>
      <c r="F3" s="6"/>
      <c r="H3"/>
    </row>
    <row r="4" spans="1:8" x14ac:dyDescent="0.25">
      <c r="B4" s="11" t="s">
        <v>10</v>
      </c>
      <c r="C4" s="31">
        <f t="shared" ref="C4:C7" si="0">DATEVALUE(LEFT(B4,10))+TIMEVALUE(MID(B4,12,8))-5/24</f>
        <v>45132.258622685185</v>
      </c>
      <c r="D4" s="37"/>
      <c r="E4" s="2"/>
      <c r="F4" s="6"/>
      <c r="H4"/>
    </row>
    <row r="5" spans="1:8" x14ac:dyDescent="0.25">
      <c r="B5" s="11" t="s">
        <v>13</v>
      </c>
      <c r="C5" s="31">
        <f t="shared" si="0"/>
        <v>45099.219166666662</v>
      </c>
      <c r="D5" s="37"/>
      <c r="E5" s="2"/>
      <c r="F5" s="6"/>
      <c r="H5"/>
    </row>
    <row r="6" spans="1:8" x14ac:dyDescent="0.25">
      <c r="B6" s="11" t="s">
        <v>11</v>
      </c>
      <c r="C6" s="31">
        <f t="shared" si="0"/>
        <v>44983.398182870369</v>
      </c>
      <c r="D6" s="37"/>
      <c r="E6" s="2"/>
      <c r="F6" s="6"/>
      <c r="H6"/>
    </row>
    <row r="7" spans="1:8" x14ac:dyDescent="0.25">
      <c r="B7" s="11" t="s">
        <v>12</v>
      </c>
      <c r="C7" s="31">
        <f t="shared" si="0"/>
        <v>45243.302835648145</v>
      </c>
      <c r="D7" s="38"/>
      <c r="E7" s="2"/>
      <c r="F7" s="6"/>
      <c r="H7"/>
    </row>
    <row r="8" spans="1:8" x14ac:dyDescent="0.25">
      <c r="E8" s="2"/>
      <c r="H8"/>
    </row>
    <row r="9" spans="1:8" x14ac:dyDescent="0.25">
      <c r="E9" s="2"/>
    </row>
    <row r="10" spans="1:8" x14ac:dyDescent="0.25">
      <c r="A10" s="3"/>
      <c r="B10" s="3"/>
      <c r="C10" s="3"/>
      <c r="D10" s="3"/>
      <c r="E10" s="4"/>
    </row>
  </sheetData>
  <mergeCells count="1">
    <mergeCell ref="D3:D7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0"/>
  <sheetViews>
    <sheetView showGridLines="0" zoomScale="150" zoomScaleNormal="150" zoomScaleSheetLayoutView="50" zoomScalePageLayoutView="200" workbookViewId="0">
      <selection activeCell="C3" sqref="C3"/>
    </sheetView>
  </sheetViews>
  <sheetFormatPr defaultColWidth="10.875" defaultRowHeight="15.75" x14ac:dyDescent="0.25"/>
  <cols>
    <col min="1" max="1" width="4.625" style="1" customWidth="1"/>
    <col min="2" max="2" width="15" style="1" customWidth="1"/>
    <col min="3" max="3" width="16" style="1" bestFit="1" customWidth="1"/>
    <col min="4" max="4" width="15" style="1" customWidth="1"/>
    <col min="5" max="6" width="4.625" style="1" customWidth="1"/>
    <col min="8" max="16384" width="10.875" style="1"/>
  </cols>
  <sheetData>
    <row r="1" spans="1:8" x14ac:dyDescent="0.25">
      <c r="B1" s="9" t="s">
        <v>14</v>
      </c>
      <c r="E1" s="2"/>
    </row>
    <row r="2" spans="1:8" x14ac:dyDescent="0.25">
      <c r="B2" s="8" t="s">
        <v>1</v>
      </c>
      <c r="C2" s="8" t="s">
        <v>2</v>
      </c>
      <c r="D2" s="14" t="s">
        <v>0</v>
      </c>
      <c r="E2" s="2"/>
    </row>
    <row r="3" spans="1:8" ht="22.5" customHeight="1" x14ac:dyDescent="0.25">
      <c r="B3" s="10">
        <v>1690539913</v>
      </c>
      <c r="C3" s="31">
        <f>B3/86400+DATE(1970,1,1)-(5/24)</f>
        <v>45135.225844907407</v>
      </c>
      <c r="D3" s="36" t="str">
        <f ca="1">_xlfn.FORMULATEXT(C3)</f>
        <v>=B3/86400+DATE(1970,1,1)-(5/24)</v>
      </c>
      <c r="E3" s="2"/>
      <c r="F3" s="6"/>
      <c r="H3"/>
    </row>
    <row r="4" spans="1:8" x14ac:dyDescent="0.25">
      <c r="B4" s="10">
        <v>1719366480</v>
      </c>
      <c r="C4" s="31">
        <f t="shared" ref="C4:C7" si="0">B4/86400+DATE(1970,1,1)-(5/24)</f>
        <v>45468.866666666661</v>
      </c>
      <c r="D4" s="37"/>
      <c r="E4" s="2"/>
      <c r="F4" s="6"/>
      <c r="H4"/>
    </row>
    <row r="5" spans="1:8" x14ac:dyDescent="0.25">
      <c r="B5" s="10">
        <v>1721836772</v>
      </c>
      <c r="C5" s="31">
        <f t="shared" si="0"/>
        <v>45497.458009259259</v>
      </c>
      <c r="D5" s="37"/>
      <c r="E5" s="2"/>
      <c r="F5" s="6"/>
      <c r="H5"/>
    </row>
    <row r="6" spans="1:8" x14ac:dyDescent="0.25">
      <c r="B6" s="10">
        <v>1709366873</v>
      </c>
      <c r="C6" s="31">
        <f t="shared" si="0"/>
        <v>45353.130474537036</v>
      </c>
      <c r="D6" s="37"/>
      <c r="E6" s="2"/>
      <c r="F6" s="6"/>
      <c r="H6"/>
    </row>
    <row r="7" spans="1:8" x14ac:dyDescent="0.25">
      <c r="B7" s="10">
        <v>1709366979</v>
      </c>
      <c r="C7" s="31">
        <f t="shared" si="0"/>
        <v>45353.131701388884</v>
      </c>
      <c r="D7" s="38"/>
      <c r="E7" s="2"/>
      <c r="F7" s="6"/>
      <c r="H7"/>
    </row>
    <row r="8" spans="1:8" x14ac:dyDescent="0.25">
      <c r="E8" s="2"/>
      <c r="H8"/>
    </row>
    <row r="9" spans="1:8" x14ac:dyDescent="0.25">
      <c r="E9" s="2"/>
    </row>
    <row r="10" spans="1:8" x14ac:dyDescent="0.25">
      <c r="A10" s="3"/>
      <c r="B10" s="3"/>
      <c r="C10" s="3"/>
      <c r="D10" s="3"/>
      <c r="E10" s="4"/>
    </row>
  </sheetData>
  <mergeCells count="1">
    <mergeCell ref="D3:D7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0"/>
  <sheetViews>
    <sheetView showGridLines="0" zoomScale="150" zoomScaleNormal="150" zoomScaleSheetLayoutView="50" zoomScalePageLayoutView="200" workbookViewId="0">
      <selection activeCell="C3" sqref="C3"/>
    </sheetView>
  </sheetViews>
  <sheetFormatPr defaultColWidth="10.875" defaultRowHeight="15.75" x14ac:dyDescent="0.25"/>
  <cols>
    <col min="1" max="1" width="4.625" style="1" customWidth="1"/>
    <col min="2" max="4" width="15" style="1" customWidth="1"/>
    <col min="5" max="6" width="4.625" style="1" customWidth="1"/>
    <col min="8" max="16384" width="10.875" style="1"/>
  </cols>
  <sheetData>
    <row r="1" spans="1:8" ht="15.95" x14ac:dyDescent="0.25">
      <c r="B1" s="9" t="s">
        <v>3</v>
      </c>
      <c r="E1" s="2"/>
    </row>
    <row r="2" spans="1:8" ht="15.95" x14ac:dyDescent="0.25">
      <c r="B2" s="8" t="s">
        <v>1</v>
      </c>
      <c r="C2" s="8" t="s">
        <v>2</v>
      </c>
      <c r="D2" s="14" t="s">
        <v>0</v>
      </c>
      <c r="E2" s="2"/>
    </row>
    <row r="3" spans="1:8" x14ac:dyDescent="0.25">
      <c r="B3" s="18">
        <v>0.5</v>
      </c>
      <c r="C3" s="11">
        <f>MOD(B3-5/24,1)</f>
        <v>0.29166666666666663</v>
      </c>
      <c r="D3" s="35" t="str">
        <f ca="1">_xlfn.FORMULATEXT(C3)</f>
        <v>=MOD(B3-5/24,1)</v>
      </c>
      <c r="E3" s="2"/>
      <c r="F3" s="6"/>
      <c r="H3"/>
    </row>
    <row r="4" spans="1:8" x14ac:dyDescent="0.25">
      <c r="B4" s="18">
        <v>0.65972222222222221</v>
      </c>
      <c r="C4" s="11">
        <f t="shared" ref="C4:C7" si="0">MOD(B4-5/24,1)</f>
        <v>0.45138888888888884</v>
      </c>
      <c r="D4" s="33"/>
      <c r="E4" s="2"/>
      <c r="F4" s="6"/>
      <c r="H4"/>
    </row>
    <row r="5" spans="1:8" x14ac:dyDescent="0.25">
      <c r="B5" s="18">
        <v>0.55555555555555558</v>
      </c>
      <c r="C5" s="11">
        <f t="shared" si="0"/>
        <v>0.34722222222222221</v>
      </c>
      <c r="D5" s="33"/>
      <c r="E5" s="2"/>
      <c r="F5" s="6"/>
      <c r="H5"/>
    </row>
    <row r="6" spans="1:8" x14ac:dyDescent="0.25">
      <c r="B6" s="18">
        <v>4.1666666666666664E-2</v>
      </c>
      <c r="C6" s="11">
        <f t="shared" si="0"/>
        <v>0.83333333333333326</v>
      </c>
      <c r="D6" s="33"/>
      <c r="E6" s="2"/>
      <c r="F6" s="6"/>
      <c r="H6"/>
    </row>
    <row r="7" spans="1:8" x14ac:dyDescent="0.25">
      <c r="B7" s="19">
        <v>1</v>
      </c>
      <c r="C7" s="11">
        <f t="shared" si="0"/>
        <v>0.79166666666666663</v>
      </c>
      <c r="D7" s="34"/>
      <c r="E7" s="2"/>
      <c r="F7" s="6"/>
      <c r="H7"/>
    </row>
    <row r="8" spans="1:8" x14ac:dyDescent="0.25">
      <c r="E8" s="2"/>
      <c r="H8"/>
    </row>
    <row r="9" spans="1:8" x14ac:dyDescent="0.25">
      <c r="E9" s="2"/>
    </row>
    <row r="10" spans="1:8" x14ac:dyDescent="0.25">
      <c r="A10" s="3"/>
      <c r="B10" s="3"/>
      <c r="C10" s="3"/>
      <c r="D10" s="3"/>
      <c r="E10" s="4"/>
    </row>
  </sheetData>
  <mergeCells count="1">
    <mergeCell ref="D3:D7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0"/>
  <sheetViews>
    <sheetView showGridLines="0" zoomScale="150" zoomScaleNormal="150" zoomScaleSheetLayoutView="50" zoomScalePageLayoutView="200" workbookViewId="0">
      <selection activeCell="C3" sqref="C3"/>
    </sheetView>
  </sheetViews>
  <sheetFormatPr defaultColWidth="10.875" defaultRowHeight="15.75" x14ac:dyDescent="0.25"/>
  <cols>
    <col min="1" max="1" width="4.625" style="1" customWidth="1"/>
    <col min="2" max="4" width="15" style="1" customWidth="1"/>
    <col min="5" max="6" width="4.625" style="1" customWidth="1"/>
    <col min="8" max="16384" width="10.875" style="1"/>
  </cols>
  <sheetData>
    <row r="1" spans="1:8" x14ac:dyDescent="0.25">
      <c r="B1" s="9" t="s">
        <v>15</v>
      </c>
      <c r="E1" s="2"/>
    </row>
    <row r="2" spans="1:8" x14ac:dyDescent="0.25">
      <c r="B2" s="8" t="s">
        <v>1</v>
      </c>
      <c r="C2" s="8" t="s">
        <v>2</v>
      </c>
      <c r="D2" s="14" t="s">
        <v>0</v>
      </c>
      <c r="E2" s="2"/>
    </row>
    <row r="3" spans="1:8" ht="22.5" customHeight="1" x14ac:dyDescent="0.25">
      <c r="B3" s="10">
        <v>1200</v>
      </c>
      <c r="C3" s="17" t="str">
        <f>TEXT(MOD(TEXT(B3,"00\:00")-5/24,1),"hhmm")</f>
        <v>0700</v>
      </c>
      <c r="D3" s="36" t="str">
        <f ca="1">_xlfn.FORMULATEXT(C3)</f>
        <v>=TEXT(MOD(TEXT(B3,"00\:00")-5/24,1),"hhmm")</v>
      </c>
      <c r="E3" s="2"/>
      <c r="F3" s="6"/>
      <c r="H3"/>
    </row>
    <row r="4" spans="1:8" x14ac:dyDescent="0.25">
      <c r="B4" s="10">
        <v>1350</v>
      </c>
      <c r="C4" s="17" t="str">
        <f t="shared" ref="C4:C7" si="0">TEXT(MOD(TEXT(B4,"00\:00")-5/24,1),"hhmm")</f>
        <v>0850</v>
      </c>
      <c r="D4" s="37"/>
      <c r="E4" s="2"/>
      <c r="F4" s="6"/>
      <c r="H4"/>
    </row>
    <row r="5" spans="1:8" x14ac:dyDescent="0.25">
      <c r="B5" s="10">
        <v>1620</v>
      </c>
      <c r="C5" s="17" t="str">
        <f t="shared" si="0"/>
        <v>1120</v>
      </c>
      <c r="D5" s="37"/>
      <c r="E5" s="2"/>
      <c r="F5" s="6"/>
      <c r="H5"/>
    </row>
    <row r="6" spans="1:8" x14ac:dyDescent="0.25">
      <c r="B6" s="10">
        <v>1780</v>
      </c>
      <c r="C6" s="17" t="str">
        <f t="shared" si="0"/>
        <v>1320</v>
      </c>
      <c r="D6" s="37"/>
      <c r="E6" s="2"/>
      <c r="F6" s="6"/>
      <c r="H6"/>
    </row>
    <row r="7" spans="1:8" x14ac:dyDescent="0.25">
      <c r="B7" s="10">
        <v>2400</v>
      </c>
      <c r="C7" s="17" t="str">
        <f t="shared" si="0"/>
        <v>1900</v>
      </c>
      <c r="D7" s="38"/>
      <c r="E7" s="2"/>
      <c r="F7" s="6"/>
      <c r="H7"/>
    </row>
    <row r="8" spans="1:8" x14ac:dyDescent="0.25">
      <c r="E8" s="2"/>
      <c r="H8"/>
    </row>
    <row r="9" spans="1:8" x14ac:dyDescent="0.25">
      <c r="E9" s="2"/>
    </row>
    <row r="10" spans="1:8" x14ac:dyDescent="0.25">
      <c r="A10" s="3"/>
      <c r="B10" s="3"/>
      <c r="C10" s="3"/>
      <c r="D10" s="3"/>
      <c r="E10" s="4"/>
    </row>
  </sheetData>
  <mergeCells count="1">
    <mergeCell ref="D3:D7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0"/>
  <sheetViews>
    <sheetView showGridLines="0" zoomScale="150" zoomScaleNormal="150" zoomScaleSheetLayoutView="50" zoomScalePageLayoutView="200" workbookViewId="0">
      <selection activeCell="G15" sqref="G15"/>
    </sheetView>
  </sheetViews>
  <sheetFormatPr defaultColWidth="10.875" defaultRowHeight="15.75" x14ac:dyDescent="0.25"/>
  <cols>
    <col min="1" max="1" width="4.625" style="1" customWidth="1"/>
    <col min="2" max="2" width="17.625" style="1" bestFit="1" customWidth="1"/>
    <col min="3" max="3" width="15" style="1" customWidth="1"/>
    <col min="4" max="4" width="12.125" style="1" bestFit="1" customWidth="1"/>
    <col min="5" max="6" width="4.625" style="1" customWidth="1"/>
    <col min="7" max="16384" width="10.875" style="1"/>
  </cols>
  <sheetData>
    <row r="1" spans="1:8" ht="15.95" x14ac:dyDescent="0.25">
      <c r="B1" s="9" t="s">
        <v>22</v>
      </c>
      <c r="E1" s="2"/>
    </row>
    <row r="2" spans="1:8" ht="15.95" x14ac:dyDescent="0.25">
      <c r="B2" s="8" t="s">
        <v>1</v>
      </c>
      <c r="C2" s="8" t="s">
        <v>19</v>
      </c>
      <c r="D2" s="5" t="s">
        <v>0</v>
      </c>
      <c r="E2" s="2"/>
    </row>
    <row r="3" spans="1:8" x14ac:dyDescent="0.25">
      <c r="B3" s="21">
        <v>45243.825925925928</v>
      </c>
      <c r="C3" s="17">
        <f>B3-4/24</f>
        <v>45243.659259259264</v>
      </c>
      <c r="D3" s="32" t="str">
        <f ca="1">_xlfn.FORMULATEXT(C3)</f>
        <v>=B3-4/24</v>
      </c>
      <c r="E3" s="2"/>
      <c r="F3" s="6"/>
      <c r="H3"/>
    </row>
    <row r="4" spans="1:8" x14ac:dyDescent="0.25">
      <c r="B4" s="21">
        <v>45144.745497685188</v>
      </c>
      <c r="C4" s="17">
        <f t="shared" ref="C4:C5" si="0">B4-4/24</f>
        <v>45144.578831018523</v>
      </c>
      <c r="D4" s="33"/>
      <c r="E4" s="2"/>
      <c r="F4" s="6"/>
      <c r="H4"/>
    </row>
    <row r="5" spans="1:8" x14ac:dyDescent="0.25">
      <c r="B5" s="21">
        <v>45267.548206018517</v>
      </c>
      <c r="C5" s="17">
        <f t="shared" si="0"/>
        <v>45267.381539351853</v>
      </c>
      <c r="D5" s="34"/>
      <c r="E5" s="2"/>
      <c r="F5" s="6"/>
      <c r="H5"/>
    </row>
    <row r="6" spans="1:8" x14ac:dyDescent="0.25">
      <c r="B6" s="21">
        <v>45207.970451388886</v>
      </c>
      <c r="C6" s="17">
        <f>B6-TIME(4,0,0)</f>
        <v>45207.803784722222</v>
      </c>
      <c r="D6" s="35" t="str">
        <f ca="1">_xlfn.FORMULATEXT(C6)</f>
        <v>=B6-TIME(4,0,0)</v>
      </c>
      <c r="E6" s="2"/>
      <c r="F6" s="6"/>
      <c r="H6"/>
    </row>
    <row r="7" spans="1:8" x14ac:dyDescent="0.25">
      <c r="B7" s="21">
        <v>45178.793090277781</v>
      </c>
      <c r="C7" s="17">
        <f>B7-TIME(4,0,0)</f>
        <v>45178.626423611116</v>
      </c>
      <c r="D7" s="34"/>
      <c r="E7" s="2"/>
      <c r="F7" s="6"/>
      <c r="H7"/>
    </row>
    <row r="8" spans="1:8" x14ac:dyDescent="0.25">
      <c r="E8" s="2"/>
      <c r="H8"/>
    </row>
    <row r="9" spans="1:8" x14ac:dyDescent="0.25">
      <c r="E9" s="2"/>
      <c r="H9"/>
    </row>
    <row r="10" spans="1:8" x14ac:dyDescent="0.25">
      <c r="A10" s="3"/>
      <c r="B10" s="3"/>
      <c r="C10" s="3"/>
      <c r="D10" s="3"/>
      <c r="E10" s="4"/>
    </row>
  </sheetData>
  <mergeCells count="2">
    <mergeCell ref="D3:D5"/>
    <mergeCell ref="D6:D7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4"/>
  <sheetViews>
    <sheetView showGridLines="0" zoomScale="150" zoomScaleNormal="150" zoomScaleSheetLayoutView="50" zoomScalePageLayoutView="200" workbookViewId="0">
      <selection activeCell="C3" sqref="C3"/>
    </sheetView>
  </sheetViews>
  <sheetFormatPr defaultColWidth="10.875" defaultRowHeight="15.75" x14ac:dyDescent="0.25"/>
  <cols>
    <col min="1" max="1" width="4.625" style="1" customWidth="1"/>
    <col min="2" max="2" width="17.625" style="1" bestFit="1" customWidth="1"/>
    <col min="3" max="3" width="15" style="1" customWidth="1"/>
    <col min="4" max="4" width="20.125" style="1" customWidth="1"/>
    <col min="5" max="6" width="4.625" style="1" customWidth="1"/>
    <col min="7" max="16384" width="10.875" style="1"/>
  </cols>
  <sheetData>
    <row r="1" spans="1:8" x14ac:dyDescent="0.25">
      <c r="B1" s="9" t="s">
        <v>21</v>
      </c>
      <c r="E1" s="2"/>
    </row>
    <row r="2" spans="1:8" x14ac:dyDescent="0.25">
      <c r="B2" s="8" t="s">
        <v>1</v>
      </c>
      <c r="C2" s="8" t="s">
        <v>19</v>
      </c>
      <c r="D2" s="5" t="s">
        <v>0</v>
      </c>
      <c r="E2" s="2"/>
    </row>
    <row r="3" spans="1:8" x14ac:dyDescent="0.25">
      <c r="B3" s="21">
        <v>45243.825925925928</v>
      </c>
      <c r="C3" s="17">
        <f>IF(AND(B3&gt;=DATE(YEAR($C$11),MONTH($C$11),DAY($C$11))+TIME(HOUR($C$13),0,0), B3&lt;=DATE(YEAR($C$12),MONTH($C$12),DAY($C$12))+TIME(HOUR($C$13),0,0)),B3-3/24,B3-4/24)</f>
        <v>45243.659259259264</v>
      </c>
      <c r="D3" s="39" t="str">
        <f ca="1">_xlfn.FORMULATEXT(C3)</f>
        <v>=IF(AND(B3&gt;=DATE(YEAR($C$11),MONTH($C$11),DAY($C$11))+TIME(HOUR($C$13),0,0), B3&lt;=DATE(YEAR($C$12),MONTH($C$12),DAY($C$12))+TIME(HOUR($C$13),0,0)),B3-3/24,B3-4/24)</v>
      </c>
      <c r="E3" s="2"/>
      <c r="F3" s="6"/>
      <c r="H3"/>
    </row>
    <row r="4" spans="1:8" x14ac:dyDescent="0.25">
      <c r="B4" s="21">
        <v>45144.745497685188</v>
      </c>
      <c r="C4" s="17">
        <f t="shared" ref="C4:C7" si="0">IF(AND(B4&gt;=DATE(YEAR($C$11),MONTH($C$11),DAY($C$11))+TIME(HOUR($C$13),0,0), B4&lt;=DATE(YEAR($C$12),MONTH($C$12),DAY($C$12))+TIME(HOUR($C$13),0,0)),B4-3/24,B4-4/24)</f>
        <v>45144.620497685188</v>
      </c>
      <c r="D4" s="40"/>
      <c r="E4" s="2"/>
      <c r="F4" s="6"/>
      <c r="H4"/>
    </row>
    <row r="5" spans="1:8" x14ac:dyDescent="0.25">
      <c r="B5" s="21">
        <v>45267.548206018517</v>
      </c>
      <c r="C5" s="17">
        <f t="shared" si="0"/>
        <v>45267.381539351853</v>
      </c>
      <c r="D5" s="40"/>
      <c r="E5" s="2"/>
      <c r="F5" s="6"/>
      <c r="H5"/>
    </row>
    <row r="6" spans="1:8" x14ac:dyDescent="0.25">
      <c r="B6" s="21">
        <v>45207.970451388886</v>
      </c>
      <c r="C6" s="17">
        <f t="shared" si="0"/>
        <v>45207.845451388886</v>
      </c>
      <c r="D6" s="40"/>
      <c r="E6" s="2"/>
      <c r="F6" s="6"/>
      <c r="H6"/>
    </row>
    <row r="7" spans="1:8" x14ac:dyDescent="0.25">
      <c r="B7" s="21">
        <v>45178.793090277781</v>
      </c>
      <c r="C7" s="17">
        <f t="shared" si="0"/>
        <v>45178.668090277781</v>
      </c>
      <c r="D7" s="41"/>
      <c r="E7" s="2"/>
      <c r="F7" s="6"/>
      <c r="H7"/>
    </row>
    <row r="8" spans="1:8" x14ac:dyDescent="0.25">
      <c r="E8" s="2"/>
      <c r="H8"/>
    </row>
    <row r="9" spans="1:8" x14ac:dyDescent="0.25">
      <c r="E9" s="2"/>
      <c r="H9"/>
    </row>
    <row r="10" spans="1:8" x14ac:dyDescent="0.25">
      <c r="B10" s="28" t="s">
        <v>17</v>
      </c>
      <c r="C10" s="24">
        <v>2023</v>
      </c>
      <c r="D10" s="27" t="s">
        <v>23</v>
      </c>
      <c r="E10" s="2"/>
      <c r="H10"/>
    </row>
    <row r="11" spans="1:8" ht="22.5" x14ac:dyDescent="0.25">
      <c r="B11" s="28" t="s">
        <v>16</v>
      </c>
      <c r="C11" s="25">
        <f>DATE(C10,3,1+MOD(15 -WEEKDAY(DATE(C10, 3, 1)),7)+7)</f>
        <v>44997</v>
      </c>
      <c r="D11" s="23" t="str">
        <f ca="1">_xlfn.FORMULATEXT(C11)</f>
        <v>=DATE(C10,3,1+MOD(15 -WEEKDAY(DATE(C10, 3, 1)),7)+7)</v>
      </c>
      <c r="E11" s="2"/>
      <c r="H11"/>
    </row>
    <row r="12" spans="1:8" ht="33.75" x14ac:dyDescent="0.25">
      <c r="B12" s="28" t="s">
        <v>18</v>
      </c>
      <c r="C12" s="25">
        <f>DATE(C10,11,1+MOD(15 -WEEKDAY(DATE(C10,11,1)),7)+7)</f>
        <v>45242</v>
      </c>
      <c r="D12" s="23" t="str">
        <f ca="1">_xlfn.FORMULATEXT(C12)</f>
        <v>=DATE(C10,11,1+MOD(15 -WEEKDAY(DATE(C10,11,1)),7)+7)</v>
      </c>
      <c r="E12" s="2"/>
      <c r="H12"/>
    </row>
    <row r="13" spans="1:8" ht="22.5" x14ac:dyDescent="0.25">
      <c r="B13" s="28" t="s">
        <v>20</v>
      </c>
      <c r="C13" s="26">
        <v>8.3333333333333329E-2</v>
      </c>
      <c r="D13" s="22" t="s">
        <v>24</v>
      </c>
      <c r="E13" s="2"/>
      <c r="H13"/>
    </row>
    <row r="14" spans="1:8" x14ac:dyDescent="0.25">
      <c r="A14" s="3"/>
      <c r="B14" s="3"/>
      <c r="C14" s="3"/>
      <c r="D14" s="3"/>
      <c r="E14" s="4"/>
    </row>
  </sheetData>
  <mergeCells count="1">
    <mergeCell ref="D3:D7"/>
  </mergeCells>
  <dataValidations disablePrompts="1" count="1">
    <dataValidation type="list" allowBlank="1" showInputMessage="1" prompt="Select Year Here ExcelFlash" sqref="C10" xr:uid="{00000000-0002-0000-0800-000000000000}">
      <formula1>"2019,2020,2021,2022,2023,2024,2025,2026,2027"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subtract</vt:lpstr>
      <vt:lpstr>time</vt:lpstr>
      <vt:lpstr>f3</vt:lpstr>
      <vt:lpstr>f4</vt:lpstr>
      <vt:lpstr>epoch</vt:lpstr>
      <vt:lpstr>mod</vt:lpstr>
      <vt:lpstr>military</vt:lpstr>
      <vt:lpstr>Utc to edt</vt:lpstr>
      <vt:lpstr>daylight saving</vt:lpstr>
      <vt:lpstr>Utc to pst</vt:lpstr>
      <vt:lpstr>utc to local</vt:lpstr>
      <vt:lpstr>utc to local (2)</vt:lpstr>
      <vt:lpstr>Est to utc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Excel Flash</dc:creator>
  <cp:keywords/>
  <dc:description/>
  <cp:lastModifiedBy>User</cp:lastModifiedBy>
  <dcterms:created xsi:type="dcterms:W3CDTF">2023-07-11T16:18:41Z</dcterms:created>
  <dcterms:modified xsi:type="dcterms:W3CDTF">2023-07-28T18:25:18Z</dcterms:modified>
  <cp:category/>
</cp:coreProperties>
</file>